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Annual IT Budget" sheetId="2" state="visible" r:id="rId4"/>
    <sheet name="Managed vs. Break-Fix" sheetId="3" state="visible" r:id="rId5"/>
    <sheet name="3-Year Forecast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<sst xmlns="http://schemas.openxmlformats.org/spreadsheetml/2006/main" count="177" uniqueCount="150">
  <si>
    <t xml:space="preserve">Phantom Technology Solutions</t>
  </si>
  <si>
    <t xml:space="preserve">IT Budget Planning Template for Small Businesses</t>
  </si>
  <si>
    <t xml:space="preserve">Provided by Phantom Technology Solutions, hello@phantomts.com</t>
  </si>
  <si>
    <t xml:space="preserve">How to use this workbook</t>
  </si>
  <si>
    <t xml:space="preserve">1. Start on the Annual IT Budget tab. Enter your headcount in the input cell, then update the monthly cost for each line item.</t>
  </si>
  <si>
    <t xml:space="preserve">2. Annual costs, category subtotals, and the grand total calculate automatically.</t>
  </si>
  <si>
    <t xml:space="preserve">3. Use the Managed vs. Break-Fix tab to compare the cost of reactive IT support against a managed services plan.</t>
  </si>
  <si>
    <t xml:space="preserve">4. Use the 3-Year Forecast tab to project spending over three years using a single growth rate input.</t>
  </si>
  <si>
    <t xml:space="preserve">5. Replace any [BRACKETED PLACEHOLDER] with your own details. Example numbers are starting points only.</t>
  </si>
  <si>
    <t xml:space="preserve">Legend</t>
  </si>
  <si>
    <t xml:space="preserve">Cell type</t>
  </si>
  <si>
    <t xml:space="preserve">What it means</t>
  </si>
  <si>
    <t xml:space="preserve">Input cell (light gold fill)</t>
  </si>
  <si>
    <t xml:space="preserve">You fill this in. Type your own numbers or text here.</t>
  </si>
  <si>
    <t xml:space="preserve">Calculated cell (no fill)</t>
  </si>
  <si>
    <t xml:space="preserve">Calculated by a formula. Do not type over these; they update on their own.</t>
  </si>
  <si>
    <t xml:space="preserve">Subtotal / Total (teal band)</t>
  </si>
  <si>
    <t xml:space="preserve">Automatic sums. These roll up the values above them.</t>
  </si>
  <si>
    <t xml:space="preserve">Section header (purple band)</t>
  </si>
  <si>
    <t xml:space="preserve">Labels a budget category. No data entry needed.</t>
  </si>
  <si>
    <t xml:space="preserve">Prepared for</t>
  </si>
  <si>
    <t xml:space="preserve">[YOUR COMPANY NAME]</t>
  </si>
  <si>
    <t xml:space="preserve">Prepared by / owner</t>
  </si>
  <si>
    <t xml:space="preserve">[BUDGET OWNER NAME]</t>
  </si>
  <si>
    <t xml:space="preserve">Budget year</t>
  </si>
  <si>
    <t xml:space="preserve">[YEAR]</t>
  </si>
  <si>
    <t xml:space="preserve">Version / date</t>
  </si>
  <si>
    <t xml:space="preserve">v1.0  [DATE]</t>
  </si>
  <si>
    <t xml:space="preserve">Disclaimer</t>
  </si>
  <si>
    <t xml:space="preserve">Provided by Phantom Technology Solutions as a starting template. Customize for your organization. Not legal advice. hello@phantomts.com</t>
  </si>
  <si>
    <t xml:space="preserve">Annual IT Budget Forecast</t>
  </si>
  <si>
    <t xml:space="preserve">Number of users / devices (input)</t>
  </si>
  <si>
    <t xml:space="preserve">users/devices</t>
  </si>
  <si>
    <t xml:space="preserve">Category</t>
  </si>
  <si>
    <t xml:space="preserve">Line Item</t>
  </si>
  <si>
    <t xml:space="preserve">Monthly Cost</t>
  </si>
  <si>
    <t xml:space="preserve">Annual Cost</t>
  </si>
  <si>
    <t xml:space="preserve">Notes</t>
  </si>
  <si>
    <t xml:space="preserve">Managed Services / Support</t>
  </si>
  <si>
    <t xml:space="preserve">Managed IT per user (monthly)</t>
  </si>
  <si>
    <t xml:space="preserve">Per-user fee references headcount in D6</t>
  </si>
  <si>
    <t xml:space="preserve">Help desk / remote support</t>
  </si>
  <si>
    <t xml:space="preserve">Per-user help desk coverage</t>
  </si>
  <si>
    <t xml:space="preserve">24/7 monitoring and alerting</t>
  </si>
  <si>
    <t xml:space="preserve">Flat platform fee</t>
  </si>
  <si>
    <t xml:space="preserve">Subtotal: Managed Services / Support</t>
  </si>
  <si>
    <t xml:space="preserve">Security</t>
  </si>
  <si>
    <t xml:space="preserve">Endpoint protection per device</t>
  </si>
  <si>
    <t xml:space="preserve">Antivirus / EDR per device</t>
  </si>
  <si>
    <t xml:space="preserve">Managed detection and response</t>
  </si>
  <si>
    <t xml:space="preserve">MDR per user</t>
  </si>
  <si>
    <t xml:space="preserve">Email security and filtering</t>
  </si>
  <si>
    <t xml:space="preserve">Spam and phishing protection</t>
  </si>
  <si>
    <t xml:space="preserve">Security awareness training</t>
  </si>
  <si>
    <t xml:space="preserve">Per-user phishing simulation and training</t>
  </si>
  <si>
    <t xml:space="preserve">Password manager</t>
  </si>
  <si>
    <t xml:space="preserve">Per-user licensing</t>
  </si>
  <si>
    <t xml:space="preserve">Subtotal: Security</t>
  </si>
  <si>
    <t xml:space="preserve">Cloud &amp; Software</t>
  </si>
  <si>
    <t xml:space="preserve">Microsoft 365 licenses</t>
  </si>
  <si>
    <t xml:space="preserve">Per-user productivity suite</t>
  </si>
  <si>
    <t xml:space="preserve">Line-of-business application</t>
  </si>
  <si>
    <t xml:space="preserve">[NAME YOUR CORE APP]</t>
  </si>
  <si>
    <t xml:space="preserve">Other SaaS subscriptions</t>
  </si>
  <si>
    <t xml:space="preserve">[LIST OTHER TOOLS]</t>
  </si>
  <si>
    <t xml:space="preserve">Subtotal: Cloud &amp; Software</t>
  </si>
  <si>
    <t xml:space="preserve">Backup &amp; Disaster Recovery</t>
  </si>
  <si>
    <t xml:space="preserve">Cloud backup</t>
  </si>
  <si>
    <t xml:space="preserve">Server and endpoint backup</t>
  </si>
  <si>
    <t xml:space="preserve">DR / business continuity</t>
  </si>
  <si>
    <t xml:space="preserve">Failover and recovery service</t>
  </si>
  <si>
    <t xml:space="preserve">Subtotal: Backup &amp; Disaster Recovery</t>
  </si>
  <si>
    <t xml:space="preserve">Hardware</t>
  </si>
  <si>
    <t xml:space="preserve">Workstation refresh reserve</t>
  </si>
  <si>
    <t xml:space="preserve">Set-aside per user for replacements</t>
  </si>
  <si>
    <t xml:space="preserve">Server hardware reserve</t>
  </si>
  <si>
    <t xml:space="preserve">Monthly reserve toward server refresh</t>
  </si>
  <si>
    <t xml:space="preserve">Networking equipment</t>
  </si>
  <si>
    <t xml:space="preserve">Firewall, switches, access points reserve</t>
  </si>
  <si>
    <t xml:space="preserve">Subtotal: Hardware</t>
  </si>
  <si>
    <t xml:space="preserve">Connectivity</t>
  </si>
  <si>
    <t xml:space="preserve">Internet service</t>
  </si>
  <si>
    <t xml:space="preserve">Primary business internet</t>
  </si>
  <si>
    <t xml:space="preserve">Phone / VoIP</t>
  </si>
  <si>
    <t xml:space="preserve">Per-user calling plan</t>
  </si>
  <si>
    <t xml:space="preserve">Subtotal: Connectivity</t>
  </si>
  <si>
    <t xml:space="preserve">Projects &amp; One-Time</t>
  </si>
  <si>
    <t xml:space="preserve">Cloud migration</t>
  </si>
  <si>
    <t xml:space="preserve">One-time, enter monthly equivalent if amortizing</t>
  </si>
  <si>
    <t xml:space="preserve">Onboarding / setup fees</t>
  </si>
  <si>
    <t xml:space="preserve">[ENTER ONE-TIME SETUP]</t>
  </si>
  <si>
    <t xml:space="preserve">Planned upgrades</t>
  </si>
  <si>
    <t xml:space="preserve">[ENTER PLANNED PROJECT COST]</t>
  </si>
  <si>
    <t xml:space="preserve">Subtotal: Projects &amp; One-Time</t>
  </si>
  <si>
    <t xml:space="preserve">Insurance &amp; Compliance</t>
  </si>
  <si>
    <t xml:space="preserve">Cyber liability insurance</t>
  </si>
  <si>
    <t xml:space="preserve">Monthly equivalent of annual premium</t>
  </si>
  <si>
    <t xml:space="preserve">Compliance / audit costs</t>
  </si>
  <si>
    <t xml:space="preserve">Assessments and audits</t>
  </si>
  <si>
    <t xml:space="preserve">Subtotal: Insurance &amp; Compliance</t>
  </si>
  <si>
    <t xml:space="preserve">GRAND TOTAL (all categories)</t>
  </si>
  <si>
    <t xml:space="preserve">Tip: cells with light gold fill are inputs you edit. Annual, subtotal, and total cells calculate automatically.</t>
  </si>
  <si>
    <t xml:space="preserve">Managed Services vs. Break-Fix Cost Comparison</t>
  </si>
  <si>
    <t xml:space="preserve">Step 1: Enter your inputs</t>
  </si>
  <si>
    <t xml:space="preserve">Input</t>
  </si>
  <si>
    <t xml:space="preserve">Value</t>
  </si>
  <si>
    <t xml:space="preserve">Number of users</t>
  </si>
  <si>
    <t xml:space="preserve">Headcount supported</t>
  </si>
  <si>
    <t xml:space="preserve">Break-fix hourly rate</t>
  </si>
  <si>
    <t xml:space="preserve">Hourly rate billed for reactive work</t>
  </si>
  <si>
    <t xml:space="preserve">Reactive support hours per month</t>
  </si>
  <si>
    <t xml:space="preserve">Estimated billable hours each month</t>
  </si>
  <si>
    <t xml:space="preserve">Downtime hours per year</t>
  </si>
  <si>
    <t xml:space="preserve">Unplanned outage hours in a year</t>
  </si>
  <si>
    <t xml:space="preserve">Cost of downtime per hour</t>
  </si>
  <si>
    <t xml:space="preserve">Lost productivity and revenue per hour</t>
  </si>
  <si>
    <t xml:space="preserve">Managed monthly fee per user</t>
  </si>
  <si>
    <t xml:space="preserve">Managed services plan, per user</t>
  </si>
  <si>
    <t xml:space="preserve">Step 2: Annual cost comparison (calculated)</t>
  </si>
  <si>
    <t xml:space="preserve">Cost element</t>
  </si>
  <si>
    <t xml:space="preserve">Annual cost</t>
  </si>
  <si>
    <t xml:space="preserve">How it is calculated</t>
  </si>
  <si>
    <t xml:space="preserve">Break-fix: reactive labor</t>
  </si>
  <si>
    <t xml:space="preserve">Hourly rate x reactive hours/month x 12</t>
  </si>
  <si>
    <t xml:space="preserve">Break-fix: downtime cost</t>
  </si>
  <si>
    <t xml:space="preserve">Downtime hours/year x cost per hour</t>
  </si>
  <si>
    <t xml:space="preserve">Break-fix model: total annual cost</t>
  </si>
  <si>
    <t xml:space="preserve">Managed: plan fees</t>
  </si>
  <si>
    <t xml:space="preserve">Managed fee/user x users x 12</t>
  </si>
  <si>
    <t xml:space="preserve">Managed: assumed residual downtime cost</t>
  </si>
  <si>
    <t xml:space="preserve">Assumes managed service prevents 80% of downtime</t>
  </si>
  <si>
    <t xml:space="preserve">Managed model: total annual cost</t>
  </si>
  <si>
    <t xml:space="preserve">Estimated annual difference (Break-fix minus Managed)</t>
  </si>
  <si>
    <t xml:space="preserve">Positive means managed services is projected to cost less</t>
  </si>
  <si>
    <t xml:space="preserve">Notes and assumptions</t>
  </si>
  <si>
    <t xml:space="preserve">- These figures are estimates to support a conversation, not a quote.</t>
  </si>
  <si>
    <t xml:space="preserve">- The downtime reduction assumption (80% prevented under managed services) is editable in the formula and can be adjusted.</t>
  </si>
  <si>
    <t xml:space="preserve">- Break-fix costs are unpredictable; one major incident can exceed a full year of managed fees.</t>
  </si>
  <si>
    <t xml:space="preserve">- Add your own assumptions and adjust any input cell shaded in light gold.</t>
  </si>
  <si>
    <t xml:space="preserve">Three-Year IT Spending Forecast</t>
  </si>
  <si>
    <t xml:space="preserve">Annual growth rate (input)</t>
  </si>
  <si>
    <t xml:space="preserve">drives Year 2 and Year 3</t>
  </si>
  <si>
    <t xml:space="preserve">Year 1 pulls each category subtotal from the Annual IT Budget tab. Edit Year 1 cells to override.</t>
  </si>
  <si>
    <t xml:space="preserve">Year 1</t>
  </si>
  <si>
    <t xml:space="preserve">Year 2</t>
  </si>
  <si>
    <t xml:space="preserve">Year 3</t>
  </si>
  <si>
    <t xml:space="preserve">From Annual IT Budget subtotal</t>
  </si>
  <si>
    <t xml:space="preserve">Total IT spend</t>
  </si>
  <si>
    <t xml:space="preserve">Three-year cumulative spend</t>
  </si>
  <si>
    <t xml:space="preserve">Tip: change the growth rate in D6 to model different scenarios. Year 1 links live to your Annual IT Budget tab.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</si>
</sst>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"/>
    <numFmt numFmtId="167" formatCode="0.0"/>
    <numFmt numFmtId="168" formatCode="0.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sz val="11"/>
      <color rgb="FFFFFFFF"/>
      <name val="Calibri"/>
      <family val="0"/>
      <charset val="1"/>
    </font>
    <font>
      <i val="true"/>
      <sz val="10"/>
      <color rgb="FFFFFFFF"/>
      <name val="Calibri"/>
      <family val="0"/>
      <charset val="1"/>
    </font>
    <font>
      <b val="true"/>
      <sz val="13"/>
      <color rgb="FF37025A"/>
      <name val="Calibri"/>
      <family val="0"/>
      <charset val="1"/>
    </font>
    <font>
      <sz val="11"/>
      <color rgb="FF1A1A2E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1"/>
      <color rgb="FF003D34"/>
      <name val="Calibri"/>
      <family val="0"/>
      <charset val="1"/>
    </font>
    <font>
      <b val="true"/>
      <sz val="11"/>
      <color rgb="FF1A1A2E"/>
      <name val="Calibri"/>
      <family val="0"/>
      <charset val="1"/>
    </font>
    <font>
      <b val="true"/>
      <sz val="11"/>
      <color rgb="FF37025A"/>
      <name val="Calibri"/>
      <family val="0"/>
      <charset val="1"/>
    </font>
    <font>
      <i val="true"/>
      <sz val="10"/>
      <color rgb="FF6B6B76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2"/>
      <color rgb="FF37025A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37025A"/>
        <bgColor rgb="FF1A1A2E"/>
      </patternFill>
    </fill>
    <fill>
      <patternFill patternType="solid">
        <fgColor rgb="FFFFF7D6"/>
        <bgColor rgb="FFF4F2F8"/>
      </patternFill>
    </fill>
    <fill>
      <patternFill patternType="solid">
        <fgColor rgb="FF00BFA6"/>
        <bgColor rgb="FF33CCCC"/>
      </patternFill>
    </fill>
    <fill>
      <patternFill patternType="solid">
        <fgColor rgb="FFF4F2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 style="thin">
        <color rgb="FFD9D9D9"/>
      </right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D6"/>
      <rgbColor rgb="FFF4F2F8"/>
      <rgbColor rgb="FF37025A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FA6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76"/>
      <rgbColor rgb="FF969696"/>
      <rgbColor rgb="FF003D34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38160</xdr:colOff>
      <xdr:row>1</xdr:row>
      <xdr:rowOff>38160</xdr:rowOff>
    </xdr:from>
    <xdr:to>
      <xdr:col>2</xdr:col>
      <xdr:colOff>1352160</xdr:colOff>
      <xdr:row>5</xdr:row>
      <xdr:rowOff>199800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249480" y="133560"/>
          <a:ext cx="3428640" cy="1076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3" min="3" style="1" width="70"/>
  </cols>
  <sheetData>
    <row r="1" customFormat="false" ht="7.5" hidden="false" customHeight="true" outlineLevel="0" collapsed="false"/>
    <row r="2" customFormat="false" ht="18" hidden="false" customHeight="true" outlineLevel="0" collapsed="false">
      <c r="B2" s="2"/>
      <c r="C2" s="2"/>
    </row>
    <row r="3" customFormat="false" ht="18" hidden="false" customHeight="true" outlineLevel="0" collapsed="false">
      <c r="B3" s="2"/>
      <c r="C3" s="2"/>
    </row>
    <row r="4" customFormat="false" ht="18" hidden="false" customHeight="true" outlineLevel="0" collapsed="false">
      <c r="B4" s="2"/>
      <c r="C4" s="2"/>
    </row>
    <row r="5" customFormat="false" ht="18" hidden="false" customHeight="true" outlineLevel="0" collapsed="false"/>
    <row r="6" customFormat="false" ht="15.75" hidden="false" customHeight="true" outlineLevel="0" collapsed="false"/>
    <row r="7" customFormat="false" ht="30" hidden="false" customHeight="true" outlineLevel="0" collapsed="false">
      <c r="B7" s="2"/>
      <c r="C7" s="2"/>
    </row>
    <row r="8" customFormat="false" ht="30" hidden="false" customHeight="true" outlineLevel="0" collapsed="false">
      <c r="B8" s="3" t="s">
        <v>0</v>
      </c>
      <c r="C8" s="3"/>
    </row>
    <row r="9" customFormat="false" ht="30" hidden="false" customHeight="true" outlineLevel="0" collapsed="false">
      <c r="B9" s="4" t="s">
        <v>1</v>
      </c>
      <c r="C9" s="4"/>
    </row>
    <row r="10" customFormat="false" ht="30" hidden="false" customHeight="true" outlineLevel="0" collapsed="false">
      <c r="B10" s="5" t="s">
        <v>2</v>
      </c>
      <c r="C10" s="5"/>
    </row>
    <row r="11" customFormat="false" ht="30" hidden="false" customHeight="true" outlineLevel="0" collapsed="false">
      <c r="B11" s="2"/>
      <c r="C11" s="2"/>
    </row>
    <row r="12" customFormat="false" ht="16.15" hidden="false" customHeight="false" outlineLevel="0" collapsed="false">
      <c r="B12" s="6" t="s">
        <v>3</v>
      </c>
    </row>
    <row r="13" customFormat="false" ht="15.75" hidden="false" customHeight="true" outlineLevel="0" collapsed="false">
      <c r="B13" s="7" t="s">
        <v>4</v>
      </c>
    </row>
    <row r="14" customFormat="false" ht="15" hidden="false" customHeight="true" outlineLevel="0" collapsed="false">
      <c r="B14" s="7" t="s">
        <v>5</v>
      </c>
    </row>
    <row r="15" customFormat="false" ht="27.75" hidden="false" customHeight="true" outlineLevel="0" collapsed="false">
      <c r="B15" s="7" t="s">
        <v>6</v>
      </c>
    </row>
    <row r="16" customFormat="false" ht="27.75" hidden="false" customHeight="true" outlineLevel="0" collapsed="false">
      <c r="B16" s="7" t="s">
        <v>7</v>
      </c>
    </row>
    <row r="17" customFormat="false" ht="27.75" hidden="false" customHeight="true" outlineLevel="0" collapsed="false">
      <c r="B17" s="7" t="s">
        <v>8</v>
      </c>
    </row>
    <row r="18" customFormat="false" ht="27.75" hidden="false" customHeight="true" outlineLevel="0" collapsed="false"/>
    <row r="19" customFormat="false" ht="16.15" hidden="false" customHeight="false" outlineLevel="0" collapsed="false">
      <c r="B19" s="6" t="s">
        <v>9</v>
      </c>
    </row>
    <row r="20" customFormat="false" ht="15" hidden="false" customHeight="true" outlineLevel="0" collapsed="false">
      <c r="B20" s="8" t="s">
        <v>10</v>
      </c>
      <c r="C20" s="9" t="s">
        <v>11</v>
      </c>
    </row>
    <row r="21" customFormat="false" ht="15" hidden="false" customHeight="true" outlineLevel="0" collapsed="false">
      <c r="B21" s="10" t="s">
        <v>12</v>
      </c>
      <c r="C21" s="11" t="s">
        <v>13</v>
      </c>
    </row>
    <row r="22" customFormat="false" ht="15" hidden="false" customHeight="true" outlineLevel="0" collapsed="false">
      <c r="B22" s="11" t="s">
        <v>14</v>
      </c>
      <c r="C22" s="11" t="s">
        <v>15</v>
      </c>
    </row>
    <row r="23" customFormat="false" ht="15" hidden="false" customHeight="true" outlineLevel="0" collapsed="false">
      <c r="B23" s="12" t="s">
        <v>16</v>
      </c>
      <c r="C23" s="11" t="s">
        <v>17</v>
      </c>
    </row>
    <row r="24" customFormat="false" ht="15" hidden="false" customHeight="false" outlineLevel="0" collapsed="false">
      <c r="B24" s="13" t="s">
        <v>18</v>
      </c>
      <c r="C24" s="11" t="s">
        <v>19</v>
      </c>
    </row>
    <row r="25" customFormat="false" ht="15" hidden="false" customHeight="true" outlineLevel="0" collapsed="false">
      <c r="B25" s="2"/>
      <c r="C25" s="2"/>
    </row>
    <row r="26" customFormat="false" ht="39.75" hidden="false" customHeight="true" outlineLevel="0" collapsed="false">
      <c r="B26" s="14" t="s">
        <v>20</v>
      </c>
      <c r="C26" s="14" t="s">
        <v>21</v>
      </c>
    </row>
    <row r="27" customFormat="false" ht="15" hidden="false" customHeight="false" outlineLevel="0" collapsed="false">
      <c r="B27" s="15" t="s">
        <v>22</v>
      </c>
      <c r="C27" s="16" t="s">
        <v>23</v>
      </c>
    </row>
    <row r="28" customFormat="false" ht="15" hidden="false" customHeight="false" outlineLevel="0" collapsed="false">
      <c r="B28" s="15" t="s">
        <v>24</v>
      </c>
      <c r="C28" s="16" t="s">
        <v>25</v>
      </c>
    </row>
    <row r="29" customFormat="false" ht="15" hidden="false" customHeight="false" outlineLevel="0" collapsed="false">
      <c r="B29" s="15" t="s">
        <v>26</v>
      </c>
      <c r="C29" s="16" t="s">
        <v>27</v>
      </c>
    </row>
    <row r="31" customFormat="false" ht="15" hidden="false" customHeight="false" outlineLevel="0" collapsed="false">
      <c r="B31" s="17" t="s">
        <v>28</v>
      </c>
    </row>
    <row r="32" customFormat="false" ht="46.25" hidden="false" customHeight="false" outlineLevel="0" collapsed="false">
      <c r="B32" s="18" t="s">
        <v>29</v>
      </c>
    </row>
  </sheetData>
  <mergeCells count="10">
    <mergeCell ref="B2:C2"/>
    <mergeCell ref="B3:C3"/>
    <mergeCell ref="B4:C4"/>
    <mergeCell ref="B7:C7"/>
    <mergeCell ref="B8:C8"/>
    <mergeCell ref="B9:C9"/>
    <mergeCell ref="B10:C10"/>
    <mergeCell ref="B11:C11"/>
    <mergeCell ref="B25:C25"/>
    <mergeCell ref="B26:C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3" min="3" style="1" width="38"/>
    <col collapsed="false" customWidth="true" hidden="false" outlineLevel="0" max="5" min="4" style="1" width="15"/>
    <col collapsed="false" customWidth="true" hidden="false" outlineLevel="0" max="6" min="6" style="1" width="40"/>
  </cols>
  <sheetData>
    <row r="2" customFormat="false" ht="30" hidden="false" customHeight="true" outlineLevel="0" collapsed="false">
      <c r="B2" s="3" t="s">
        <v>0</v>
      </c>
      <c r="C2" s="3"/>
      <c r="D2" s="3"/>
      <c r="E2" s="3"/>
      <c r="F2" s="3"/>
    </row>
    <row r="3" customFormat="false" ht="19.5" hidden="false" customHeight="true" outlineLevel="0" collapsed="false">
      <c r="B3" s="4" t="s">
        <v>30</v>
      </c>
      <c r="C3" s="4"/>
      <c r="D3" s="4"/>
      <c r="E3" s="4"/>
      <c r="F3" s="4"/>
    </row>
    <row r="4" customFormat="false" ht="18" hidden="false" customHeight="true" outlineLevel="0" collapsed="false">
      <c r="B4" s="5" t="s">
        <v>2</v>
      </c>
      <c r="C4" s="5"/>
      <c r="D4" s="5"/>
      <c r="E4" s="5"/>
      <c r="F4" s="5"/>
    </row>
    <row r="6" customFormat="false" ht="15" hidden="false" customHeight="true" outlineLevel="0" collapsed="false">
      <c r="B6" s="19" t="s">
        <v>31</v>
      </c>
      <c r="C6" s="19"/>
      <c r="D6" s="20" t="n">
        <v>15</v>
      </c>
      <c r="E6" s="21" t="s">
        <v>32</v>
      </c>
    </row>
    <row r="8" customFormat="false" ht="21.75" hidden="false" customHeight="true" outlineLevel="0" collapsed="false">
      <c r="B8" s="22" t="s">
        <v>33</v>
      </c>
      <c r="C8" s="13" t="s">
        <v>34</v>
      </c>
      <c r="D8" s="22" t="s">
        <v>35</v>
      </c>
      <c r="E8" s="22" t="s">
        <v>36</v>
      </c>
      <c r="F8" s="13" t="s">
        <v>37</v>
      </c>
    </row>
    <row r="9" customFormat="false" ht="15" hidden="false" customHeight="true" outlineLevel="0" collapsed="false">
      <c r="B9" s="13" t="s">
        <v>38</v>
      </c>
      <c r="C9" s="13"/>
      <c r="D9" s="13"/>
      <c r="E9" s="13"/>
      <c r="F9" s="13"/>
    </row>
    <row r="10" customFormat="false" ht="15" hidden="false" customHeight="true" outlineLevel="0" collapsed="false">
      <c r="B10" s="23"/>
      <c r="C10" s="11" t="s">
        <v>39</v>
      </c>
      <c r="D10" s="24" t="n">
        <f aca="false">95*$D$6</f>
        <v>1425</v>
      </c>
      <c r="E10" s="25" t="n">
        <f aca="false">D10*12</f>
        <v>17100</v>
      </c>
      <c r="F10" s="26" t="s">
        <v>40</v>
      </c>
    </row>
    <row r="11" customFormat="false" ht="15" hidden="false" customHeight="true" outlineLevel="0" collapsed="false">
      <c r="B11" s="27"/>
      <c r="C11" s="28" t="s">
        <v>41</v>
      </c>
      <c r="D11" s="24" t="n">
        <f aca="false">25*$D$6</f>
        <v>375</v>
      </c>
      <c r="E11" s="29" t="n">
        <f aca="false">D11*12</f>
        <v>4500</v>
      </c>
      <c r="F11" s="30" t="s">
        <v>42</v>
      </c>
    </row>
    <row r="12" customFormat="false" ht="15" hidden="false" customHeight="true" outlineLevel="0" collapsed="false">
      <c r="B12" s="23"/>
      <c r="C12" s="11" t="s">
        <v>43</v>
      </c>
      <c r="D12" s="24" t="n">
        <v>150</v>
      </c>
      <c r="E12" s="25" t="n">
        <f aca="false">D12*12</f>
        <v>1800</v>
      </c>
      <c r="F12" s="26" t="s">
        <v>44</v>
      </c>
    </row>
    <row r="13" customFormat="false" ht="15" hidden="false" customHeight="true" outlineLevel="0" collapsed="false">
      <c r="B13" s="12" t="s">
        <v>45</v>
      </c>
      <c r="C13" s="12"/>
      <c r="D13" s="31" t="n">
        <f aca="false">SUM(D10:D12)</f>
        <v>1950</v>
      </c>
      <c r="E13" s="31" t="n">
        <f aca="false">SUM(E10:E12)</f>
        <v>23400</v>
      </c>
      <c r="F13" s="32"/>
    </row>
    <row r="15" customFormat="false" ht="15" hidden="false" customHeight="true" outlineLevel="0" collapsed="false">
      <c r="B15" s="13" t="s">
        <v>46</v>
      </c>
      <c r="C15" s="13"/>
      <c r="D15" s="13"/>
      <c r="E15" s="13"/>
      <c r="F15" s="13"/>
    </row>
    <row r="16" customFormat="false" ht="15" hidden="false" customHeight="true" outlineLevel="0" collapsed="false">
      <c r="B16" s="27"/>
      <c r="C16" s="28" t="s">
        <v>47</v>
      </c>
      <c r="D16" s="24" t="n">
        <f aca="false">7*$D$6</f>
        <v>105</v>
      </c>
      <c r="E16" s="29" t="n">
        <f aca="false">D16*12</f>
        <v>1260</v>
      </c>
      <c r="F16" s="30" t="s">
        <v>48</v>
      </c>
    </row>
    <row r="17" customFormat="false" ht="15" hidden="false" customHeight="true" outlineLevel="0" collapsed="false">
      <c r="B17" s="23"/>
      <c r="C17" s="11" t="s">
        <v>49</v>
      </c>
      <c r="D17" s="24" t="n">
        <f aca="false">12*$D$6</f>
        <v>180</v>
      </c>
      <c r="E17" s="25" t="n">
        <f aca="false">D17*12</f>
        <v>2160</v>
      </c>
      <c r="F17" s="26" t="s">
        <v>50</v>
      </c>
    </row>
    <row r="18" customFormat="false" ht="15" hidden="false" customHeight="true" outlineLevel="0" collapsed="false">
      <c r="B18" s="27"/>
      <c r="C18" s="28" t="s">
        <v>51</v>
      </c>
      <c r="D18" s="24" t="n">
        <f aca="false">4*$D$6</f>
        <v>60</v>
      </c>
      <c r="E18" s="29" t="n">
        <f aca="false">D18*12</f>
        <v>720</v>
      </c>
      <c r="F18" s="30" t="s">
        <v>52</v>
      </c>
    </row>
    <row r="19" customFormat="false" ht="15" hidden="false" customHeight="true" outlineLevel="0" collapsed="false">
      <c r="B19" s="23"/>
      <c r="C19" s="11" t="s">
        <v>53</v>
      </c>
      <c r="D19" s="24" t="n">
        <f aca="false">3*$D$6</f>
        <v>45</v>
      </c>
      <c r="E19" s="25" t="n">
        <f aca="false">D19*12</f>
        <v>540</v>
      </c>
      <c r="F19" s="26" t="s">
        <v>54</v>
      </c>
    </row>
    <row r="20" customFormat="false" ht="15" hidden="false" customHeight="true" outlineLevel="0" collapsed="false">
      <c r="B20" s="27"/>
      <c r="C20" s="28" t="s">
        <v>55</v>
      </c>
      <c r="D20" s="24" t="n">
        <f aca="false">4*$D$6</f>
        <v>60</v>
      </c>
      <c r="E20" s="29" t="n">
        <f aca="false">D20*12</f>
        <v>720</v>
      </c>
      <c r="F20" s="30" t="s">
        <v>56</v>
      </c>
    </row>
    <row r="21" customFormat="false" ht="15" hidden="false" customHeight="true" outlineLevel="0" collapsed="false">
      <c r="B21" s="12" t="s">
        <v>57</v>
      </c>
      <c r="C21" s="12"/>
      <c r="D21" s="31" t="n">
        <f aca="false">SUM(D16:D20)</f>
        <v>450</v>
      </c>
      <c r="E21" s="31" t="n">
        <f aca="false">SUM(E16:E20)</f>
        <v>5400</v>
      </c>
      <c r="F21" s="32"/>
    </row>
    <row r="23" customFormat="false" ht="15" hidden="false" customHeight="true" outlineLevel="0" collapsed="false">
      <c r="B23" s="13" t="s">
        <v>58</v>
      </c>
      <c r="C23" s="13"/>
      <c r="D23" s="13"/>
      <c r="E23" s="13"/>
      <c r="F23" s="13"/>
    </row>
    <row r="24" customFormat="false" ht="15" hidden="false" customHeight="true" outlineLevel="0" collapsed="false">
      <c r="B24" s="23"/>
      <c r="C24" s="11" t="s">
        <v>59</v>
      </c>
      <c r="D24" s="24" t="n">
        <f aca="false">22*$D$6</f>
        <v>330</v>
      </c>
      <c r="E24" s="25" t="n">
        <f aca="false">D24*12</f>
        <v>3960</v>
      </c>
      <c r="F24" s="26" t="s">
        <v>60</v>
      </c>
    </row>
    <row r="25" customFormat="false" ht="15" hidden="false" customHeight="true" outlineLevel="0" collapsed="false">
      <c r="B25" s="27"/>
      <c r="C25" s="28" t="s">
        <v>61</v>
      </c>
      <c r="D25" s="24" t="n">
        <v>300</v>
      </c>
      <c r="E25" s="29" t="n">
        <f aca="false">D25*12</f>
        <v>3600</v>
      </c>
      <c r="F25" s="30" t="s">
        <v>62</v>
      </c>
    </row>
    <row r="26" customFormat="false" ht="15" hidden="false" customHeight="true" outlineLevel="0" collapsed="false">
      <c r="B26" s="23"/>
      <c r="C26" s="11" t="s">
        <v>63</v>
      </c>
      <c r="D26" s="24" t="n">
        <v>120</v>
      </c>
      <c r="E26" s="25" t="n">
        <f aca="false">D26*12</f>
        <v>1440</v>
      </c>
      <c r="F26" s="26" t="s">
        <v>64</v>
      </c>
    </row>
    <row r="27" customFormat="false" ht="15" hidden="false" customHeight="true" outlineLevel="0" collapsed="false">
      <c r="B27" s="12" t="s">
        <v>65</v>
      </c>
      <c r="C27" s="12"/>
      <c r="D27" s="31" t="n">
        <f aca="false">SUM(D24:D26)</f>
        <v>750</v>
      </c>
      <c r="E27" s="31" t="n">
        <f aca="false">SUM(E24:E26)</f>
        <v>9000</v>
      </c>
      <c r="F27" s="32"/>
    </row>
    <row r="29" customFormat="false" ht="15" hidden="false" customHeight="true" outlineLevel="0" collapsed="false">
      <c r="B29" s="13" t="s">
        <v>66</v>
      </c>
      <c r="C29" s="13"/>
      <c r="D29" s="13"/>
      <c r="E29" s="13"/>
      <c r="F29" s="13"/>
    </row>
    <row r="30" customFormat="false" ht="15" hidden="false" customHeight="true" outlineLevel="0" collapsed="false">
      <c r="B30" s="27"/>
      <c r="C30" s="28" t="s">
        <v>67</v>
      </c>
      <c r="D30" s="24" t="n">
        <v>180</v>
      </c>
      <c r="E30" s="29" t="n">
        <f aca="false">D30*12</f>
        <v>2160</v>
      </c>
      <c r="F30" s="30" t="s">
        <v>68</v>
      </c>
    </row>
    <row r="31" customFormat="false" ht="15" hidden="false" customHeight="true" outlineLevel="0" collapsed="false">
      <c r="B31" s="23"/>
      <c r="C31" s="11" t="s">
        <v>69</v>
      </c>
      <c r="D31" s="24" t="n">
        <v>220</v>
      </c>
      <c r="E31" s="25" t="n">
        <f aca="false">D31*12</f>
        <v>2640</v>
      </c>
      <c r="F31" s="26" t="s">
        <v>70</v>
      </c>
    </row>
    <row r="32" customFormat="false" ht="15" hidden="false" customHeight="true" outlineLevel="0" collapsed="false">
      <c r="B32" s="12" t="s">
        <v>71</v>
      </c>
      <c r="C32" s="12"/>
      <c r="D32" s="31" t="n">
        <f aca="false">SUM(D30:D31)</f>
        <v>400</v>
      </c>
      <c r="E32" s="31" t="n">
        <f aca="false">SUM(E30:E31)</f>
        <v>4800</v>
      </c>
      <c r="F32" s="32"/>
    </row>
    <row r="34" customFormat="false" ht="15" hidden="false" customHeight="true" outlineLevel="0" collapsed="false">
      <c r="B34" s="13" t="s">
        <v>72</v>
      </c>
      <c r="C34" s="13"/>
      <c r="D34" s="13"/>
      <c r="E34" s="13"/>
      <c r="F34" s="13"/>
    </row>
    <row r="35" customFormat="false" ht="15" hidden="false" customHeight="true" outlineLevel="0" collapsed="false">
      <c r="B35" s="27"/>
      <c r="C35" s="28" t="s">
        <v>73</v>
      </c>
      <c r="D35" s="24" t="n">
        <f aca="false">35*$D$6</f>
        <v>525</v>
      </c>
      <c r="E35" s="29" t="n">
        <f aca="false">D35*12</f>
        <v>6300</v>
      </c>
      <c r="F35" s="30" t="s">
        <v>74</v>
      </c>
    </row>
    <row r="36" customFormat="false" ht="15" hidden="false" customHeight="true" outlineLevel="0" collapsed="false">
      <c r="B36" s="23"/>
      <c r="C36" s="11" t="s">
        <v>75</v>
      </c>
      <c r="D36" s="24" t="n">
        <v>200</v>
      </c>
      <c r="E36" s="25" t="n">
        <f aca="false">D36*12</f>
        <v>2400</v>
      </c>
      <c r="F36" s="26" t="s">
        <v>76</v>
      </c>
    </row>
    <row r="37" customFormat="false" ht="15" hidden="false" customHeight="true" outlineLevel="0" collapsed="false">
      <c r="B37" s="27"/>
      <c r="C37" s="28" t="s">
        <v>77</v>
      </c>
      <c r="D37" s="24" t="n">
        <v>75</v>
      </c>
      <c r="E37" s="29" t="n">
        <f aca="false">D37*12</f>
        <v>900</v>
      </c>
      <c r="F37" s="30" t="s">
        <v>78</v>
      </c>
    </row>
    <row r="38" customFormat="false" ht="15" hidden="false" customHeight="true" outlineLevel="0" collapsed="false">
      <c r="B38" s="12" t="s">
        <v>79</v>
      </c>
      <c r="C38" s="12"/>
      <c r="D38" s="31" t="n">
        <f aca="false">SUM(D35:D37)</f>
        <v>800</v>
      </c>
      <c r="E38" s="31" t="n">
        <f aca="false">SUM(E35:E37)</f>
        <v>9600</v>
      </c>
      <c r="F38" s="32"/>
    </row>
    <row r="40" customFormat="false" ht="15" hidden="false" customHeight="true" outlineLevel="0" collapsed="false">
      <c r="B40" s="13" t="s">
        <v>80</v>
      </c>
      <c r="C40" s="13"/>
      <c r="D40" s="13"/>
      <c r="E40" s="13"/>
      <c r="F40" s="13"/>
    </row>
    <row r="41" customFormat="false" ht="15" hidden="false" customHeight="true" outlineLevel="0" collapsed="false">
      <c r="B41" s="23"/>
      <c r="C41" s="11" t="s">
        <v>81</v>
      </c>
      <c r="D41" s="24" t="n">
        <v>350</v>
      </c>
      <c r="E41" s="25" t="n">
        <f aca="false">D41*12</f>
        <v>4200</v>
      </c>
      <c r="F41" s="26" t="s">
        <v>82</v>
      </c>
    </row>
    <row r="42" customFormat="false" ht="15" hidden="false" customHeight="true" outlineLevel="0" collapsed="false">
      <c r="B42" s="27"/>
      <c r="C42" s="28" t="s">
        <v>83</v>
      </c>
      <c r="D42" s="24" t="n">
        <f aca="false">18*$D$6</f>
        <v>270</v>
      </c>
      <c r="E42" s="29" t="n">
        <f aca="false">D42*12</f>
        <v>3240</v>
      </c>
      <c r="F42" s="30" t="s">
        <v>84</v>
      </c>
    </row>
    <row r="43" customFormat="false" ht="15" hidden="false" customHeight="true" outlineLevel="0" collapsed="false">
      <c r="B43" s="12" t="s">
        <v>85</v>
      </c>
      <c r="C43" s="12"/>
      <c r="D43" s="31" t="n">
        <f aca="false">SUM(D41:D42)</f>
        <v>620</v>
      </c>
      <c r="E43" s="31" t="n">
        <f aca="false">SUM(E41:E42)</f>
        <v>7440</v>
      </c>
      <c r="F43" s="32"/>
    </row>
    <row r="45" customFormat="false" ht="15" hidden="false" customHeight="true" outlineLevel="0" collapsed="false">
      <c r="B45" s="13" t="s">
        <v>86</v>
      </c>
      <c r="C45" s="13"/>
      <c r="D45" s="13"/>
      <c r="E45" s="13"/>
      <c r="F45" s="13"/>
    </row>
    <row r="46" customFormat="false" ht="15" hidden="false" customHeight="true" outlineLevel="0" collapsed="false">
      <c r="B46" s="23"/>
      <c r="C46" s="11" t="s">
        <v>87</v>
      </c>
      <c r="D46" s="24" t="n">
        <v>0</v>
      </c>
      <c r="E46" s="25" t="n">
        <f aca="false">D46*12</f>
        <v>0</v>
      </c>
      <c r="F46" s="26" t="s">
        <v>88</v>
      </c>
    </row>
    <row r="47" customFormat="false" ht="15" hidden="false" customHeight="true" outlineLevel="0" collapsed="false">
      <c r="B47" s="27"/>
      <c r="C47" s="28" t="s">
        <v>89</v>
      </c>
      <c r="D47" s="24" t="n">
        <v>0</v>
      </c>
      <c r="E47" s="29" t="n">
        <f aca="false">D47*12</f>
        <v>0</v>
      </c>
      <c r="F47" s="30" t="s">
        <v>90</v>
      </c>
    </row>
    <row r="48" customFormat="false" ht="15" hidden="false" customHeight="true" outlineLevel="0" collapsed="false">
      <c r="B48" s="23"/>
      <c r="C48" s="11" t="s">
        <v>91</v>
      </c>
      <c r="D48" s="24" t="n">
        <v>0</v>
      </c>
      <c r="E48" s="25" t="n">
        <f aca="false">D48*12</f>
        <v>0</v>
      </c>
      <c r="F48" s="26" t="s">
        <v>92</v>
      </c>
    </row>
    <row r="49" customFormat="false" ht="15" hidden="false" customHeight="true" outlineLevel="0" collapsed="false">
      <c r="B49" s="12" t="s">
        <v>93</v>
      </c>
      <c r="C49" s="12"/>
      <c r="D49" s="31" t="n">
        <f aca="false">SUM(D46:D48)</f>
        <v>0</v>
      </c>
      <c r="E49" s="31" t="n">
        <f aca="false">SUM(E46:E48)</f>
        <v>0</v>
      </c>
      <c r="F49" s="32"/>
    </row>
    <row r="51" customFormat="false" ht="15" hidden="false" customHeight="true" outlineLevel="0" collapsed="false">
      <c r="B51" s="13" t="s">
        <v>94</v>
      </c>
      <c r="C51" s="13"/>
      <c r="D51" s="13"/>
      <c r="E51" s="13"/>
      <c r="F51" s="13"/>
    </row>
    <row r="52" customFormat="false" ht="15" hidden="false" customHeight="true" outlineLevel="0" collapsed="false">
      <c r="B52" s="27"/>
      <c r="C52" s="28" t="s">
        <v>95</v>
      </c>
      <c r="D52" s="24" t="n">
        <v>250</v>
      </c>
      <c r="E52" s="29" t="n">
        <f aca="false">D52*12</f>
        <v>3000</v>
      </c>
      <c r="F52" s="30" t="s">
        <v>96</v>
      </c>
    </row>
    <row r="53" customFormat="false" ht="15" hidden="false" customHeight="true" outlineLevel="0" collapsed="false">
      <c r="B53" s="23"/>
      <c r="C53" s="11" t="s">
        <v>97</v>
      </c>
      <c r="D53" s="24" t="n">
        <v>100</v>
      </c>
      <c r="E53" s="25" t="n">
        <f aca="false">D53*12</f>
        <v>1200</v>
      </c>
      <c r="F53" s="26" t="s">
        <v>98</v>
      </c>
    </row>
    <row r="54" customFormat="false" ht="15" hidden="false" customHeight="true" outlineLevel="0" collapsed="false">
      <c r="B54" s="12" t="s">
        <v>99</v>
      </c>
      <c r="C54" s="12"/>
      <c r="D54" s="31" t="n">
        <f aca="false">SUM(D52:D53)</f>
        <v>350</v>
      </c>
      <c r="E54" s="31" t="n">
        <f aca="false">SUM(E52:E53)</f>
        <v>4200</v>
      </c>
      <c r="F54" s="32"/>
    </row>
    <row r="56" customFormat="false" ht="24" hidden="false" customHeight="true" outlineLevel="0" collapsed="false">
      <c r="B56" s="33" t="s">
        <v>100</v>
      </c>
      <c r="C56" s="33"/>
      <c r="D56" s="34" t="n">
        <f aca="false">D13+D21+D27+D32+D38+D43+D49+D54</f>
        <v>5320</v>
      </c>
      <c r="E56" s="34" t="n">
        <f aca="false">E13+E21+E27+E32+E38+E43+E49+E54</f>
        <v>63840</v>
      </c>
      <c r="F56" s="35"/>
    </row>
    <row r="58" customFormat="false" ht="15" hidden="false" customHeight="true" outlineLevel="0" collapsed="false">
      <c r="B58" s="36" t="s">
        <v>101</v>
      </c>
      <c r="C58" s="36"/>
      <c r="D58" s="36"/>
      <c r="E58" s="36"/>
      <c r="F58" s="36"/>
    </row>
    <row r="59" customFormat="false" ht="30" hidden="false" customHeight="true" outlineLevel="0" collapsed="false">
      <c r="B59" s="37" t="s">
        <v>29</v>
      </c>
      <c r="C59" s="37"/>
      <c r="D59" s="37"/>
      <c r="E59" s="37"/>
      <c r="F59" s="37"/>
    </row>
  </sheetData>
  <mergeCells count="23">
    <mergeCell ref="B2:F2"/>
    <mergeCell ref="B3:F3"/>
    <mergeCell ref="B4:F4"/>
    <mergeCell ref="B6:C6"/>
    <mergeCell ref="B9:F9"/>
    <mergeCell ref="B13:C13"/>
    <mergeCell ref="B15:F15"/>
    <mergeCell ref="B21:C21"/>
    <mergeCell ref="B23:F23"/>
    <mergeCell ref="B27:C27"/>
    <mergeCell ref="B29:F29"/>
    <mergeCell ref="B32:C32"/>
    <mergeCell ref="B34:F34"/>
    <mergeCell ref="B38:C38"/>
    <mergeCell ref="B40:F40"/>
    <mergeCell ref="B43:C43"/>
    <mergeCell ref="B45:F45"/>
    <mergeCell ref="B49:C49"/>
    <mergeCell ref="B51:F51"/>
    <mergeCell ref="B54:C54"/>
    <mergeCell ref="B56:C56"/>
    <mergeCell ref="B58:F58"/>
    <mergeCell ref="B59:F5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6"/>
    <col collapsed="false" customWidth="true" hidden="false" outlineLevel="0" max="3" min="3" style="1" width="18"/>
    <col collapsed="false" customWidth="true" hidden="false" outlineLevel="0" max="4" min="4" style="1" width="46"/>
  </cols>
  <sheetData>
    <row r="2" customFormat="false" ht="30" hidden="false" customHeight="true" outlineLevel="0" collapsed="false">
      <c r="B2" s="3" t="s">
        <v>0</v>
      </c>
      <c r="C2" s="3"/>
      <c r="D2" s="3"/>
    </row>
    <row r="3" customFormat="false" ht="19.5" hidden="false" customHeight="true" outlineLevel="0" collapsed="false">
      <c r="B3" s="4" t="s">
        <v>102</v>
      </c>
      <c r="C3" s="4"/>
      <c r="D3" s="4"/>
    </row>
    <row r="4" customFormat="false" ht="18" hidden="false" customHeight="true" outlineLevel="0" collapsed="false">
      <c r="B4" s="5" t="s">
        <v>2</v>
      </c>
      <c r="C4" s="5"/>
      <c r="D4" s="5"/>
    </row>
    <row r="6" customFormat="false" ht="15" hidden="false" customHeight="true" outlineLevel="0" collapsed="false">
      <c r="B6" s="38" t="s">
        <v>103</v>
      </c>
    </row>
    <row r="7" customFormat="false" ht="15" hidden="false" customHeight="true" outlineLevel="0" collapsed="false">
      <c r="B7" s="13" t="s">
        <v>104</v>
      </c>
      <c r="C7" s="22" t="s">
        <v>105</v>
      </c>
      <c r="D7" s="13" t="s">
        <v>37</v>
      </c>
    </row>
    <row r="8" customFormat="false" ht="15" hidden="false" customHeight="true" outlineLevel="0" collapsed="false">
      <c r="B8" s="11" t="s">
        <v>106</v>
      </c>
      <c r="C8" s="39" t="n">
        <v>15</v>
      </c>
      <c r="D8" s="26" t="s">
        <v>107</v>
      </c>
    </row>
    <row r="9" customFormat="false" ht="15" hidden="false" customHeight="true" outlineLevel="0" collapsed="false">
      <c r="B9" s="11" t="s">
        <v>108</v>
      </c>
      <c r="C9" s="40" t="n">
        <v>150</v>
      </c>
      <c r="D9" s="26" t="s">
        <v>109</v>
      </c>
    </row>
    <row r="10" customFormat="false" ht="15" hidden="false" customHeight="true" outlineLevel="0" collapsed="false">
      <c r="B10" s="11" t="s">
        <v>110</v>
      </c>
      <c r="C10" s="41" t="n">
        <v>12</v>
      </c>
      <c r="D10" s="26" t="s">
        <v>111</v>
      </c>
    </row>
    <row r="11" customFormat="false" ht="15" hidden="false" customHeight="true" outlineLevel="0" collapsed="false">
      <c r="B11" s="11" t="s">
        <v>112</v>
      </c>
      <c r="C11" s="41" t="n">
        <v>24</v>
      </c>
      <c r="D11" s="26" t="s">
        <v>113</v>
      </c>
    </row>
    <row r="12" customFormat="false" ht="15" hidden="false" customHeight="true" outlineLevel="0" collapsed="false">
      <c r="B12" s="11" t="s">
        <v>114</v>
      </c>
      <c r="C12" s="40" t="n">
        <v>500</v>
      </c>
      <c r="D12" s="26" t="s">
        <v>115</v>
      </c>
    </row>
    <row r="13" customFormat="false" ht="15" hidden="false" customHeight="true" outlineLevel="0" collapsed="false">
      <c r="B13" s="11" t="s">
        <v>116</v>
      </c>
      <c r="C13" s="40" t="n">
        <v>95</v>
      </c>
      <c r="D13" s="26" t="s">
        <v>117</v>
      </c>
    </row>
    <row r="15" customFormat="false" ht="15" hidden="false" customHeight="true" outlineLevel="0" collapsed="false">
      <c r="B15" s="38" t="s">
        <v>118</v>
      </c>
    </row>
    <row r="16" customFormat="false" ht="15" hidden="false" customHeight="true" outlineLevel="0" collapsed="false">
      <c r="B16" s="13" t="s">
        <v>119</v>
      </c>
      <c r="C16" s="22" t="s">
        <v>120</v>
      </c>
      <c r="D16" s="13" t="s">
        <v>121</v>
      </c>
    </row>
    <row r="17" customFormat="false" ht="15" hidden="false" customHeight="true" outlineLevel="0" collapsed="false">
      <c r="B17" s="11" t="s">
        <v>122</v>
      </c>
      <c r="C17" s="25" t="n">
        <f aca="false">C9*C10*12</f>
        <v>21600</v>
      </c>
      <c r="D17" s="26" t="s">
        <v>123</v>
      </c>
    </row>
    <row r="18" customFormat="false" ht="15" hidden="false" customHeight="true" outlineLevel="0" collapsed="false">
      <c r="B18" s="11" t="s">
        <v>124</v>
      </c>
      <c r="C18" s="25" t="n">
        <f aca="false">C11*C12</f>
        <v>12000</v>
      </c>
      <c r="D18" s="26" t="s">
        <v>125</v>
      </c>
    </row>
    <row r="19" customFormat="false" ht="15" hidden="false" customHeight="true" outlineLevel="0" collapsed="false">
      <c r="B19" s="12" t="s">
        <v>126</v>
      </c>
      <c r="C19" s="31" t="n">
        <f aca="false">C17+C18</f>
        <v>33600</v>
      </c>
      <c r="D19" s="32"/>
    </row>
    <row r="21" customFormat="false" ht="15" hidden="false" customHeight="true" outlineLevel="0" collapsed="false">
      <c r="B21" s="11" t="s">
        <v>127</v>
      </c>
      <c r="C21" s="25" t="n">
        <f aca="false">C13*C8*12</f>
        <v>17100</v>
      </c>
      <c r="D21" s="26" t="s">
        <v>128</v>
      </c>
    </row>
    <row r="22" customFormat="false" ht="15" hidden="false" customHeight="true" outlineLevel="0" collapsed="false">
      <c r="B22" s="11" t="s">
        <v>129</v>
      </c>
      <c r="C22" s="25" t="n">
        <f aca="false">C11*C12*0.2</f>
        <v>2400</v>
      </c>
      <c r="D22" s="26" t="s">
        <v>130</v>
      </c>
    </row>
    <row r="23" customFormat="false" ht="15" hidden="false" customHeight="true" outlineLevel="0" collapsed="false">
      <c r="B23" s="12" t="s">
        <v>131</v>
      </c>
      <c r="C23" s="31" t="n">
        <f aca="false">C21+C22</f>
        <v>19500</v>
      </c>
      <c r="D23" s="32"/>
    </row>
    <row r="25" customFormat="false" ht="24" hidden="false" customHeight="true" outlineLevel="0" collapsed="false">
      <c r="B25" s="33" t="s">
        <v>132</v>
      </c>
      <c r="C25" s="34" t="n">
        <f aca="false">C19-C23</f>
        <v>14100</v>
      </c>
      <c r="D25" s="42" t="s">
        <v>133</v>
      </c>
    </row>
    <row r="27" customFormat="false" ht="15" hidden="false" customHeight="true" outlineLevel="0" collapsed="false">
      <c r="B27" s="38" t="s">
        <v>134</v>
      </c>
    </row>
    <row r="28" customFormat="false" ht="25.5" hidden="false" customHeight="true" outlineLevel="0" collapsed="false">
      <c r="B28" s="37" t="s">
        <v>135</v>
      </c>
      <c r="C28" s="37"/>
      <c r="D28" s="37"/>
    </row>
    <row r="29" customFormat="false" ht="25.5" hidden="false" customHeight="true" outlineLevel="0" collapsed="false">
      <c r="B29" s="37" t="s">
        <v>136</v>
      </c>
      <c r="C29" s="37"/>
      <c r="D29" s="37"/>
    </row>
    <row r="30" customFormat="false" ht="25.5" hidden="false" customHeight="true" outlineLevel="0" collapsed="false">
      <c r="B30" s="37" t="s">
        <v>137</v>
      </c>
      <c r="C30" s="37"/>
      <c r="D30" s="37"/>
    </row>
    <row r="31" customFormat="false" ht="25.5" hidden="false" customHeight="true" outlineLevel="0" collapsed="false">
      <c r="B31" s="37" t="s">
        <v>138</v>
      </c>
      <c r="C31" s="37"/>
      <c r="D31" s="37"/>
    </row>
    <row r="33" customFormat="false" ht="30" hidden="false" customHeight="true" outlineLevel="0" collapsed="false">
      <c r="B33" s="37" t="s">
        <v>29</v>
      </c>
      <c r="C33" s="37"/>
      <c r="D33" s="37"/>
    </row>
  </sheetData>
  <mergeCells count="8">
    <mergeCell ref="B2:D2"/>
    <mergeCell ref="B3:D3"/>
    <mergeCell ref="B4:D4"/>
    <mergeCell ref="B28:D28"/>
    <mergeCell ref="B29:D29"/>
    <mergeCell ref="B30:D30"/>
    <mergeCell ref="B31:D31"/>
    <mergeCell ref="B33:D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5" min="3" style="1" width="16"/>
    <col collapsed="false" customWidth="true" hidden="false" outlineLevel="0" max="6" min="6" style="1" width="38"/>
  </cols>
  <sheetData>
    <row r="2" customFormat="false" ht="30" hidden="false" customHeight="true" outlineLevel="0" collapsed="false">
      <c r="B2" s="3" t="s">
        <v>0</v>
      </c>
      <c r="C2" s="3"/>
      <c r="D2" s="3"/>
      <c r="E2" s="3"/>
      <c r="F2" s="3"/>
    </row>
    <row r="3" customFormat="false" ht="19.5" hidden="false" customHeight="true" outlineLevel="0" collapsed="false">
      <c r="B3" s="4" t="s">
        <v>139</v>
      </c>
      <c r="C3" s="4"/>
      <c r="D3" s="4"/>
      <c r="E3" s="4"/>
      <c r="F3" s="4"/>
    </row>
    <row r="4" customFormat="false" ht="18" hidden="false" customHeight="true" outlineLevel="0" collapsed="false">
      <c r="B4" s="5" t="s">
        <v>2</v>
      </c>
      <c r="C4" s="5"/>
      <c r="D4" s="5"/>
      <c r="E4" s="5"/>
      <c r="F4" s="5"/>
    </row>
    <row r="6" customFormat="false" ht="15" hidden="false" customHeight="true" outlineLevel="0" collapsed="false">
      <c r="B6" s="19" t="s">
        <v>140</v>
      </c>
      <c r="C6" s="19"/>
      <c r="D6" s="43" t="n">
        <v>0.05</v>
      </c>
      <c r="E6" s="21" t="s">
        <v>141</v>
      </c>
    </row>
    <row r="7" customFormat="false" ht="15" hidden="false" customHeight="true" outlineLevel="0" collapsed="false">
      <c r="B7" s="36" t="s">
        <v>142</v>
      </c>
      <c r="C7" s="36"/>
      <c r="D7" s="36"/>
      <c r="E7" s="36"/>
      <c r="F7" s="36"/>
    </row>
    <row r="9" customFormat="false" ht="21.75" hidden="false" customHeight="true" outlineLevel="0" collapsed="false">
      <c r="B9" s="13" t="s">
        <v>33</v>
      </c>
      <c r="C9" s="22" t="s">
        <v>143</v>
      </c>
      <c r="D9" s="22" t="s">
        <v>144</v>
      </c>
      <c r="E9" s="22" t="s">
        <v>145</v>
      </c>
      <c r="F9" s="13" t="s">
        <v>37</v>
      </c>
    </row>
    <row r="10" customFormat="false" ht="15" hidden="false" customHeight="true" outlineLevel="0" collapsed="false">
      <c r="B10" s="11" t="s">
        <v>38</v>
      </c>
      <c r="C10" s="29" t="n">
        <f aca="false">'Annual IT Budget'!E13</f>
        <v>23400</v>
      </c>
      <c r="D10" s="25" t="n">
        <f aca="false">C10*(1+$D$6)</f>
        <v>24570</v>
      </c>
      <c r="E10" s="25" t="n">
        <f aca="false">D10*(1+$D$6)</f>
        <v>25798.5</v>
      </c>
      <c r="F10" s="26" t="s">
        <v>146</v>
      </c>
    </row>
    <row r="11" customFormat="false" ht="15" hidden="false" customHeight="true" outlineLevel="0" collapsed="false">
      <c r="B11" s="28" t="s">
        <v>46</v>
      </c>
      <c r="C11" s="29" t="n">
        <f aca="false">'Annual IT Budget'!E21</f>
        <v>5400</v>
      </c>
      <c r="D11" s="25" t="n">
        <f aca="false">C11*(1+$D$6)</f>
        <v>5670</v>
      </c>
      <c r="E11" s="25" t="n">
        <f aca="false">D11*(1+$D$6)</f>
        <v>5953.5</v>
      </c>
      <c r="F11" s="30" t="s">
        <v>146</v>
      </c>
    </row>
    <row r="12" customFormat="false" ht="15" hidden="false" customHeight="true" outlineLevel="0" collapsed="false">
      <c r="B12" s="11" t="s">
        <v>58</v>
      </c>
      <c r="C12" s="29" t="n">
        <f aca="false">'Annual IT Budget'!E27</f>
        <v>9000</v>
      </c>
      <c r="D12" s="25" t="n">
        <f aca="false">C12*(1+$D$6)</f>
        <v>9450</v>
      </c>
      <c r="E12" s="25" t="n">
        <f aca="false">D12*(1+$D$6)</f>
        <v>9922.5</v>
      </c>
      <c r="F12" s="26" t="s">
        <v>146</v>
      </c>
    </row>
    <row r="13" customFormat="false" ht="15" hidden="false" customHeight="true" outlineLevel="0" collapsed="false">
      <c r="B13" s="28" t="s">
        <v>66</v>
      </c>
      <c r="C13" s="29" t="n">
        <f aca="false">'Annual IT Budget'!E32</f>
        <v>4800</v>
      </c>
      <c r="D13" s="25" t="n">
        <f aca="false">C13*(1+$D$6)</f>
        <v>5040</v>
      </c>
      <c r="E13" s="25" t="n">
        <f aca="false">D13*(1+$D$6)</f>
        <v>5292</v>
      </c>
      <c r="F13" s="30" t="s">
        <v>146</v>
      </c>
    </row>
    <row r="14" customFormat="false" ht="15" hidden="false" customHeight="true" outlineLevel="0" collapsed="false">
      <c r="B14" s="11" t="s">
        <v>72</v>
      </c>
      <c r="C14" s="29" t="n">
        <f aca="false">'Annual IT Budget'!E38</f>
        <v>9600</v>
      </c>
      <c r="D14" s="25" t="n">
        <f aca="false">C14*(1+$D$6)</f>
        <v>10080</v>
      </c>
      <c r="E14" s="25" t="n">
        <f aca="false">D14*(1+$D$6)</f>
        <v>10584</v>
      </c>
      <c r="F14" s="26" t="s">
        <v>146</v>
      </c>
    </row>
    <row r="15" customFormat="false" ht="15" hidden="false" customHeight="true" outlineLevel="0" collapsed="false">
      <c r="B15" s="28" t="s">
        <v>80</v>
      </c>
      <c r="C15" s="29" t="n">
        <f aca="false">'Annual IT Budget'!E43</f>
        <v>7440</v>
      </c>
      <c r="D15" s="25" t="n">
        <f aca="false">C15*(1+$D$6)</f>
        <v>7812</v>
      </c>
      <c r="E15" s="25" t="n">
        <f aca="false">D15*(1+$D$6)</f>
        <v>8202.6</v>
      </c>
      <c r="F15" s="30" t="s">
        <v>146</v>
      </c>
    </row>
    <row r="16" customFormat="false" ht="15" hidden="false" customHeight="true" outlineLevel="0" collapsed="false">
      <c r="B16" s="11" t="s">
        <v>86</v>
      </c>
      <c r="C16" s="29" t="n">
        <f aca="false">'Annual IT Budget'!E49</f>
        <v>0</v>
      </c>
      <c r="D16" s="25" t="n">
        <f aca="false">C16*(1+$D$6)</f>
        <v>0</v>
      </c>
      <c r="E16" s="25" t="n">
        <f aca="false">D16*(1+$D$6)</f>
        <v>0</v>
      </c>
      <c r="F16" s="26" t="s">
        <v>146</v>
      </c>
    </row>
    <row r="17" customFormat="false" ht="15" hidden="false" customHeight="true" outlineLevel="0" collapsed="false">
      <c r="B17" s="28" t="s">
        <v>94</v>
      </c>
      <c r="C17" s="29" t="n">
        <f aca="false">'Annual IT Budget'!E54</f>
        <v>4200</v>
      </c>
      <c r="D17" s="25" t="n">
        <f aca="false">C17*(1+$D$6)</f>
        <v>4410</v>
      </c>
      <c r="E17" s="25" t="n">
        <f aca="false">D17*(1+$D$6)</f>
        <v>4630.5</v>
      </c>
      <c r="F17" s="30" t="s">
        <v>146</v>
      </c>
    </row>
    <row r="18" customFormat="false" ht="21.75" hidden="false" customHeight="true" outlineLevel="0" collapsed="false">
      <c r="B18" s="12" t="s">
        <v>147</v>
      </c>
      <c r="C18" s="31" t="n">
        <f aca="false">SUM(C10:C17)</f>
        <v>63840</v>
      </c>
      <c r="D18" s="31" t="n">
        <f aca="false">SUM(D10:D17)</f>
        <v>67032</v>
      </c>
      <c r="E18" s="31" t="n">
        <f aca="false">SUM(E10:E17)</f>
        <v>70383.6</v>
      </c>
      <c r="F18" s="32"/>
    </row>
    <row r="19" customFormat="false" ht="24" hidden="false" customHeight="true" outlineLevel="0" collapsed="false">
      <c r="B19" s="33" t="s">
        <v>148</v>
      </c>
      <c r="C19" s="33"/>
      <c r="D19" s="33"/>
      <c r="E19" s="34" t="n">
        <f aca="false">SUM(C18:E18)</f>
        <v>201255.6</v>
      </c>
      <c r="F19" s="35"/>
    </row>
    <row r="21" customFormat="false" ht="15" hidden="false" customHeight="true" outlineLevel="0" collapsed="false">
      <c r="B21" s="36" t="s">
        <v>149</v>
      </c>
      <c r="C21" s="36"/>
      <c r="D21" s="36"/>
      <c r="E21" s="36"/>
      <c r="F21" s="36"/>
    </row>
    <row r="22" customFormat="false" ht="30" hidden="false" customHeight="true" outlineLevel="0" collapsed="false">
      <c r="B22" s="37" t="s">
        <v>29</v>
      </c>
      <c r="C22" s="37"/>
      <c r="D22" s="37"/>
      <c r="E22" s="37"/>
      <c r="F22" s="37"/>
    </row>
  </sheetData>
  <mergeCells count="8">
    <mergeCell ref="B2:F2"/>
    <mergeCell ref="B3:F3"/>
    <mergeCell ref="B4:F4"/>
    <mergeCell ref="B6:C6"/>
    <mergeCell ref="B7:F7"/>
    <mergeCell ref="B19:D19"/>
    <mergeCell ref="B21:F21"/>
    <mergeCell ref="B22:F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2026-06-22T22:32:09Z</dcterms:created>
  <dc:creator>openpyxl</dc:creator>
  <dc:description/>
  <dc:language>en-US</dc:language>
  <cp:lastModifiedBy/>
  <dcterms:modified xsi:type="dcterms:W3CDTF">2026-06-23T00:29:15Z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